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POPULATION\Annual Population\2025\"/>
    </mc:Choice>
  </mc:AlternateContent>
  <xr:revisionPtr revIDLastSave="0" documentId="8_{CB170835-7833-445C-9223-7A8C7F5B6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03" sheetId="1" r:id="rId1"/>
  </sheets>
  <definedNames>
    <definedName name="_xlnm.Print_Area" localSheetId="0">'1.03'!$A$1:$L$69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J44" i="1"/>
  <c r="J45" i="1"/>
  <c r="J47" i="1"/>
  <c r="J48" i="1"/>
  <c r="J49" i="1"/>
  <c r="J50" i="1"/>
  <c r="J51" i="1"/>
  <c r="H53" i="1"/>
  <c r="H51" i="1"/>
  <c r="H48" i="1"/>
  <c r="H49" i="1"/>
  <c r="H50" i="1"/>
  <c r="H45" i="1"/>
  <c r="H47" i="1"/>
  <c r="H44" i="1"/>
  <c r="H43" i="1"/>
  <c r="F47" i="1"/>
  <c r="F48" i="1" l="1"/>
  <c r="F49" i="1"/>
  <c r="I47" i="1"/>
  <c r="I48" i="1" l="1"/>
  <c r="F53" i="1" l="1"/>
  <c r="I53" i="1"/>
  <c r="F50" i="1" l="1"/>
  <c r="F51" i="1"/>
  <c r="F43" i="1"/>
  <c r="I50" i="1"/>
  <c r="F44" i="1" l="1"/>
  <c r="F45" i="1"/>
  <c r="I51" i="1"/>
  <c r="I44" i="1"/>
  <c r="I45" i="1"/>
  <c r="I49" i="1"/>
  <c r="I43" i="1"/>
  <c r="J43" i="1" l="1"/>
  <c r="J42" i="1"/>
  <c r="H42" i="1"/>
  <c r="F42" i="1"/>
  <c r="J41" i="1"/>
  <c r="H41" i="1"/>
  <c r="F41" i="1"/>
  <c r="J39" i="1"/>
  <c r="H39" i="1"/>
  <c r="F39" i="1"/>
  <c r="J38" i="1"/>
  <c r="H38" i="1"/>
  <c r="F38" i="1"/>
  <c r="J37" i="1"/>
  <c r="H37" i="1"/>
  <c r="E36" i="1"/>
  <c r="F37" i="1" s="1"/>
  <c r="E35" i="1"/>
  <c r="H35" i="1" s="1"/>
  <c r="E33" i="1"/>
  <c r="H33" i="1" s="1"/>
  <c r="E32" i="1"/>
  <c r="H32" i="1" s="1"/>
  <c r="E31" i="1"/>
  <c r="H31" i="1" s="1"/>
  <c r="E30" i="1"/>
  <c r="H30" i="1" s="1"/>
  <c r="E29" i="1"/>
  <c r="H29" i="1" s="1"/>
  <c r="J27" i="1"/>
  <c r="H27" i="1"/>
  <c r="F27" i="1"/>
  <c r="J26" i="1"/>
  <c r="H26" i="1"/>
  <c r="F26" i="1"/>
  <c r="J25" i="1"/>
  <c r="F25" i="1"/>
  <c r="G24" i="1"/>
  <c r="I24" i="1" s="1"/>
  <c r="J24" i="1" s="1"/>
  <c r="F24" i="1"/>
  <c r="G23" i="1"/>
  <c r="H23" i="1" s="1"/>
  <c r="F23" i="1"/>
  <c r="G21" i="1"/>
  <c r="I21" i="1" s="1"/>
  <c r="J21" i="1" s="1"/>
  <c r="F21" i="1"/>
  <c r="G20" i="1"/>
  <c r="I20" i="1" s="1"/>
  <c r="J20" i="1" s="1"/>
  <c r="F20" i="1"/>
  <c r="G19" i="1"/>
  <c r="I19" i="1" s="1"/>
  <c r="J19" i="1" s="1"/>
  <c r="F19" i="1"/>
  <c r="J18" i="1"/>
  <c r="G18" i="1"/>
  <c r="H18" i="1" s="1"/>
  <c r="E17" i="1"/>
  <c r="F18" i="1" s="1"/>
  <c r="E15" i="1"/>
  <c r="H15" i="1" s="1"/>
  <c r="E14" i="1"/>
  <c r="H14" i="1" s="1"/>
  <c r="E13" i="1"/>
  <c r="H13" i="1" s="1"/>
  <c r="E12" i="1"/>
  <c r="H12" i="1" s="1"/>
  <c r="E11" i="1"/>
  <c r="H11" i="1" s="1"/>
  <c r="F12" i="1" l="1"/>
  <c r="H20" i="1"/>
  <c r="J12" i="1"/>
  <c r="F13" i="1"/>
  <c r="J14" i="1"/>
  <c r="F15" i="1"/>
  <c r="J17" i="1"/>
  <c r="J11" i="1"/>
  <c r="J13" i="1"/>
  <c r="F14" i="1"/>
  <c r="J15" i="1"/>
  <c r="F17" i="1"/>
  <c r="H17" i="1"/>
  <c r="H19" i="1"/>
  <c r="H21" i="1"/>
  <c r="I23" i="1"/>
  <c r="J23" i="1" s="1"/>
  <c r="H24" i="1"/>
  <c r="F29" i="1"/>
  <c r="J29" i="1"/>
  <c r="F30" i="1"/>
  <c r="J30" i="1"/>
  <c r="F31" i="1"/>
  <c r="J31" i="1"/>
  <c r="F32" i="1"/>
  <c r="J32" i="1"/>
  <c r="F33" i="1"/>
  <c r="J33" i="1"/>
  <c r="F35" i="1"/>
  <c r="J35" i="1"/>
  <c r="F36" i="1"/>
  <c r="J36" i="1"/>
  <c r="H36" i="1"/>
</calcChain>
</file>

<file path=xl/sharedStrings.xml><?xml version="1.0" encoding="utf-8"?>
<sst xmlns="http://schemas.openxmlformats.org/spreadsheetml/2006/main" count="25" uniqueCount="21">
  <si>
    <t>Year</t>
  </si>
  <si>
    <t>Resident Population</t>
  </si>
  <si>
    <t>Annual Increase</t>
  </si>
  <si>
    <t xml:space="preserve">Caymanian </t>
  </si>
  <si>
    <t xml:space="preserve">Non-Caymanian </t>
  </si>
  <si>
    <t>#</t>
  </si>
  <si>
    <t>%</t>
  </si>
  <si>
    <t>*</t>
  </si>
  <si>
    <t>**</t>
  </si>
  <si>
    <t>Notes:</t>
  </si>
  <si>
    <t xml:space="preserve">* </t>
  </si>
  <si>
    <t xml:space="preserve">End of year estimate includes Grand Cayman (post Hurricane Ivan) and Cayman Brac estimate. The drop </t>
  </si>
  <si>
    <t>in population level is related to the temporary relocation of residents abroad in the aftermath of Hurricane Ivan.</t>
  </si>
  <si>
    <t>The sharp increase in population is related to the return of residents who left after Ivan, and the increase in</t>
  </si>
  <si>
    <t xml:space="preserve">the labour force needed for the reconstruction of the country. </t>
  </si>
  <si>
    <t>During 2002 to 2004 a large number of persons was granted Caymanian Status.</t>
  </si>
  <si>
    <r>
      <rPr>
        <b/>
        <sz val="10"/>
        <rFont val="Arial"/>
        <family val="2"/>
      </rPr>
      <t>Source:</t>
    </r>
    <r>
      <rPr>
        <sz val="10"/>
        <color theme="1"/>
        <rFont val="Arial"/>
        <family val="2"/>
      </rPr>
      <t xml:space="preserve">  Economics and Statistics Office (ESO)</t>
    </r>
  </si>
  <si>
    <t>End of Year Population Estimates by Status, 1980 -  2025</t>
  </si>
  <si>
    <t>_</t>
  </si>
  <si>
    <t>***</t>
  </si>
  <si>
    <t xml:space="preserve">2021 Census population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</si>
</sst>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,##0.0"/>
    <numFmt numFmtId="167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164" fontId="3" fillId="0" borderId="0" xfId="0" applyNumberFormat="1" applyFont="1"/>
    <xf numFmtId="164" fontId="2" fillId="0" borderId="0" xfId="1" applyNumberFormat="1" applyFont="1" applyFill="1" applyBorder="1"/>
    <xf numFmtId="0" fontId="2" fillId="0" borderId="1" xfId="0" applyFont="1" applyBorder="1" applyAlignment="1">
      <alignment horizontal="right"/>
    </xf>
    <xf numFmtId="164" fontId="4" fillId="0" borderId="1" xfId="1" applyNumberFormat="1" applyFont="1" applyFill="1" applyBorder="1"/>
    <xf numFmtId="164" fontId="4" fillId="0" borderId="1" xfId="1" applyNumberFormat="1" applyFont="1" applyFill="1" applyBorder="1" applyAlignment="1"/>
    <xf numFmtId="0" fontId="2" fillId="0" borderId="0" xfId="0" applyFont="1"/>
    <xf numFmtId="3" fontId="4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3" fontId="3" fillId="2" borderId="0" xfId="0" applyNumberFormat="1" applyFont="1" applyFill="1"/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6" fillId="2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/>
    </xf>
    <xf numFmtId="166" fontId="3" fillId="2" borderId="0" xfId="0" applyNumberFormat="1" applyFont="1" applyFill="1" applyAlignment="1">
      <alignment horizontal="right" vertical="center"/>
    </xf>
    <xf numFmtId="167" fontId="3" fillId="2" borderId="0" xfId="0" applyNumberFormat="1" applyFont="1" applyFill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1" applyNumberFormat="1" applyFont="1"/>
  </cellXfs>
  <cellStyles count="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2</xdr:col>
          <xdr:colOff>114300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W68"/>
  <sheetViews>
    <sheetView tabSelected="1" zoomScaleNormal="100" zoomScaleSheetLayoutView="100" workbookViewId="0">
      <selection activeCell="J54" sqref="J54"/>
    </sheetView>
  </sheetViews>
  <sheetFormatPr defaultRowHeight="12.75" x14ac:dyDescent="0.2"/>
  <cols>
    <col min="1" max="1" width="9.140625" style="2"/>
    <col min="2" max="2" width="4" style="2" customWidth="1"/>
    <col min="3" max="3" width="9.140625" style="2"/>
    <col min="4" max="4" width="3.140625" style="2" customWidth="1"/>
    <col min="5" max="5" width="13" style="2" customWidth="1"/>
    <col min="6" max="6" width="12.42578125" style="36" customWidth="1"/>
    <col min="7" max="7" width="10.85546875" style="36" customWidth="1"/>
    <col min="8" max="8" width="8.85546875" style="36" customWidth="1"/>
    <col min="9" max="9" width="12.5703125" style="36" customWidth="1"/>
    <col min="10" max="10" width="12.5703125" style="2" customWidth="1"/>
    <col min="11" max="11" width="10.5703125" style="2" customWidth="1"/>
    <col min="12" max="16384" width="9.140625" style="2"/>
  </cols>
  <sheetData>
    <row r="6" spans="3:23" x14ac:dyDescent="0.2">
      <c r="C6" s="1"/>
      <c r="D6" s="34" t="s">
        <v>17</v>
      </c>
      <c r="E6" s="34"/>
      <c r="F6" s="34"/>
      <c r="G6" s="34"/>
      <c r="H6" s="34"/>
      <c r="I6" s="34"/>
      <c r="J6" s="34"/>
    </row>
    <row r="8" spans="3:23" ht="25.5" x14ac:dyDescent="0.2">
      <c r="C8" s="3" t="s">
        <v>0</v>
      </c>
      <c r="D8" s="4"/>
      <c r="E8" s="3" t="s">
        <v>1</v>
      </c>
      <c r="F8" s="3" t="s">
        <v>2</v>
      </c>
      <c r="G8" s="35" t="s">
        <v>3</v>
      </c>
      <c r="H8" s="35"/>
      <c r="I8" s="35" t="s">
        <v>4</v>
      </c>
      <c r="J8" s="35"/>
      <c r="K8" s="5"/>
    </row>
    <row r="9" spans="3:23" x14ac:dyDescent="0.2">
      <c r="C9" s="6"/>
      <c r="D9" s="6"/>
      <c r="E9" s="6"/>
      <c r="F9" s="37"/>
      <c r="G9" s="37" t="s">
        <v>5</v>
      </c>
      <c r="H9" s="37" t="s">
        <v>6</v>
      </c>
      <c r="I9" s="37" t="s">
        <v>5</v>
      </c>
      <c r="J9" s="6" t="s">
        <v>6</v>
      </c>
      <c r="K9" s="5"/>
    </row>
    <row r="10" spans="3:23" x14ac:dyDescent="0.2">
      <c r="C10" s="7"/>
      <c r="D10" s="7"/>
      <c r="E10" s="8"/>
      <c r="F10" s="38"/>
      <c r="G10" s="42"/>
      <c r="H10" s="38"/>
      <c r="I10" s="42"/>
      <c r="J10" s="9"/>
      <c r="K10" s="10"/>
    </row>
    <row r="11" spans="3:23" x14ac:dyDescent="0.2">
      <c r="C11" s="22">
        <v>1990</v>
      </c>
      <c r="D11" s="22"/>
      <c r="E11" s="23">
        <f>G11+I11</f>
        <v>26969</v>
      </c>
      <c r="F11" s="39" t="s">
        <v>18</v>
      </c>
      <c r="G11" s="30">
        <v>17654</v>
      </c>
      <c r="H11" s="24">
        <f>G11/E11*100</f>
        <v>65.460343357187881</v>
      </c>
      <c r="I11" s="30">
        <v>9315</v>
      </c>
      <c r="J11" s="25">
        <f>I11/E11*100</f>
        <v>34.539656642812119</v>
      </c>
      <c r="K11" s="10"/>
    </row>
    <row r="12" spans="3:23" ht="15" x14ac:dyDescent="0.25">
      <c r="C12" s="22">
        <v>1991</v>
      </c>
      <c r="D12" s="22"/>
      <c r="E12" s="23">
        <f>G12+I12</f>
        <v>28039</v>
      </c>
      <c r="F12" s="24">
        <f>(E12/E11-1)*100</f>
        <v>3.9675182617078919</v>
      </c>
      <c r="G12" s="30">
        <v>18253</v>
      </c>
      <c r="H12" s="24">
        <f>G12/E12*100</f>
        <v>65.098612646670702</v>
      </c>
      <c r="I12" s="30">
        <v>9786</v>
      </c>
      <c r="J12" s="25">
        <f>I12/E12*100</f>
        <v>34.901387353329291</v>
      </c>
      <c r="K12" s="10"/>
      <c r="Q12"/>
      <c r="R12"/>
      <c r="S12"/>
      <c r="T12"/>
      <c r="U12"/>
      <c r="V12"/>
      <c r="W12"/>
    </row>
    <row r="13" spans="3:23" ht="15" x14ac:dyDescent="0.25">
      <c r="C13" s="22">
        <v>1992</v>
      </c>
      <c r="D13" s="22"/>
      <c r="E13" s="23">
        <f>G13+I13</f>
        <v>29308</v>
      </c>
      <c r="F13" s="24">
        <f t="shared" ref="F13:F36" si="0">(E13/E12-1)*100</f>
        <v>4.5258390099504275</v>
      </c>
      <c r="G13" s="30">
        <v>18652</v>
      </c>
      <c r="H13" s="24">
        <f>G13/E13*100</f>
        <v>63.641326600245662</v>
      </c>
      <c r="I13" s="30">
        <v>10656</v>
      </c>
      <c r="J13" s="25">
        <f>I13/E13*100</f>
        <v>36.358673399754331</v>
      </c>
      <c r="K13" s="10"/>
      <c r="Q13"/>
      <c r="R13"/>
      <c r="S13"/>
      <c r="T13"/>
      <c r="U13"/>
      <c r="V13"/>
      <c r="W13"/>
    </row>
    <row r="14" spans="3:23" ht="15" x14ac:dyDescent="0.25">
      <c r="C14" s="22">
        <v>1993</v>
      </c>
      <c r="D14" s="22"/>
      <c r="E14" s="23">
        <f>G14+I14</f>
        <v>30719</v>
      </c>
      <c r="F14" s="24">
        <f t="shared" si="0"/>
        <v>4.8143851508120727</v>
      </c>
      <c r="G14" s="30">
        <v>19487</v>
      </c>
      <c r="H14" s="24">
        <f>G14/E14*100</f>
        <v>63.436309775708843</v>
      </c>
      <c r="I14" s="30">
        <v>11232</v>
      </c>
      <c r="J14" s="25">
        <f>I14/E14*100</f>
        <v>36.563690224291157</v>
      </c>
      <c r="K14" s="10"/>
      <c r="Q14"/>
      <c r="R14"/>
      <c r="S14"/>
      <c r="T14"/>
      <c r="U14"/>
      <c r="V14"/>
      <c r="W14"/>
    </row>
    <row r="15" spans="3:23" ht="15" x14ac:dyDescent="0.25">
      <c r="C15" s="22">
        <v>1994</v>
      </c>
      <c r="D15" s="22"/>
      <c r="E15" s="23">
        <f>G15+I15</f>
        <v>31931</v>
      </c>
      <c r="F15" s="24">
        <f t="shared" si="0"/>
        <v>3.9454409323220085</v>
      </c>
      <c r="G15" s="30">
        <v>20035</v>
      </c>
      <c r="H15" s="24">
        <f>G15/E15*100</f>
        <v>62.744668190786378</v>
      </c>
      <c r="I15" s="30">
        <v>11896</v>
      </c>
      <c r="J15" s="25">
        <f>I15/E15*100</f>
        <v>37.255331809213615</v>
      </c>
      <c r="K15" s="10"/>
      <c r="Q15"/>
      <c r="R15"/>
      <c r="S15"/>
      <c r="T15"/>
      <c r="U15"/>
      <c r="V15"/>
      <c r="W15"/>
    </row>
    <row r="16" spans="3:23" ht="15" x14ac:dyDescent="0.25">
      <c r="C16" s="22"/>
      <c r="D16" s="22"/>
      <c r="E16" s="23"/>
      <c r="F16" s="24"/>
      <c r="G16" s="30"/>
      <c r="H16" s="24"/>
      <c r="I16" s="30"/>
      <c r="J16" s="25"/>
      <c r="K16" s="10"/>
      <c r="Q16"/>
      <c r="R16"/>
      <c r="S16"/>
      <c r="T16"/>
      <c r="U16"/>
      <c r="V16"/>
      <c r="W16"/>
    </row>
    <row r="17" spans="2:23" ht="15" x14ac:dyDescent="0.25">
      <c r="C17" s="22">
        <v>1995</v>
      </c>
      <c r="D17" s="22"/>
      <c r="E17" s="23">
        <f>G17+I17</f>
        <v>33332</v>
      </c>
      <c r="F17" s="24">
        <f>(E17/E15-1)*100</f>
        <v>4.3875857317340561</v>
      </c>
      <c r="G17" s="30">
        <v>20666</v>
      </c>
      <c r="H17" s="24">
        <f>G17/E17*100</f>
        <v>62.000480019200765</v>
      </c>
      <c r="I17" s="30">
        <v>12666</v>
      </c>
      <c r="J17" s="25">
        <f>I17/E17*100</f>
        <v>37.999519980799235</v>
      </c>
      <c r="K17" s="10"/>
      <c r="Q17"/>
      <c r="R17"/>
      <c r="S17"/>
      <c r="T17"/>
      <c r="U17"/>
      <c r="V17"/>
      <c r="W17"/>
    </row>
    <row r="18" spans="2:23" ht="15" x14ac:dyDescent="0.25">
      <c r="C18" s="22">
        <v>1996</v>
      </c>
      <c r="D18" s="22"/>
      <c r="E18" s="23">
        <v>35200</v>
      </c>
      <c r="F18" s="24">
        <f t="shared" si="0"/>
        <v>5.6042241689667538</v>
      </c>
      <c r="G18" s="30">
        <f>E18*0.59</f>
        <v>20768</v>
      </c>
      <c r="H18" s="24">
        <f>G18/E18*100</f>
        <v>59</v>
      </c>
      <c r="I18" s="30">
        <v>13785</v>
      </c>
      <c r="J18" s="25">
        <f>I18/E18*100</f>
        <v>39.161931818181813</v>
      </c>
      <c r="K18" s="10"/>
      <c r="Q18"/>
      <c r="R18"/>
      <c r="S18"/>
      <c r="T18"/>
      <c r="U18"/>
      <c r="V18"/>
      <c r="W18"/>
    </row>
    <row r="19" spans="2:23" ht="15" x14ac:dyDescent="0.25">
      <c r="C19" s="22">
        <v>1997</v>
      </c>
      <c r="D19" s="22"/>
      <c r="E19" s="23">
        <v>36600</v>
      </c>
      <c r="F19" s="24">
        <f t="shared" si="0"/>
        <v>3.9772727272727293</v>
      </c>
      <c r="G19" s="30">
        <f>E19*0.58</f>
        <v>21228</v>
      </c>
      <c r="H19" s="24">
        <f>G19/E19*100</f>
        <v>57.999999999999993</v>
      </c>
      <c r="I19" s="30">
        <f>E19-G19</f>
        <v>15372</v>
      </c>
      <c r="J19" s="25">
        <f>I19/E19*100</f>
        <v>42</v>
      </c>
      <c r="K19" s="10"/>
      <c r="Q19"/>
      <c r="R19"/>
      <c r="S19"/>
      <c r="T19"/>
      <c r="U19"/>
      <c r="V19"/>
      <c r="W19"/>
    </row>
    <row r="20" spans="2:23" ht="15" x14ac:dyDescent="0.25">
      <c r="C20" s="22">
        <v>1998</v>
      </c>
      <c r="D20" s="22"/>
      <c r="E20" s="23">
        <v>38400</v>
      </c>
      <c r="F20" s="24">
        <f t="shared" si="0"/>
        <v>4.9180327868852514</v>
      </c>
      <c r="G20" s="30">
        <f>E20*0.55</f>
        <v>21120</v>
      </c>
      <c r="H20" s="24">
        <f>G20/E20*100</f>
        <v>55.000000000000007</v>
      </c>
      <c r="I20" s="30">
        <f>E20-G20</f>
        <v>17280</v>
      </c>
      <c r="J20" s="25">
        <f>I20/E20*100</f>
        <v>45</v>
      </c>
      <c r="K20" s="10"/>
      <c r="Q20"/>
      <c r="R20"/>
      <c r="S20"/>
      <c r="T20"/>
      <c r="U20"/>
      <c r="V20"/>
      <c r="W20"/>
    </row>
    <row r="21" spans="2:23" ht="15" x14ac:dyDescent="0.25">
      <c r="C21" s="22">
        <v>1999</v>
      </c>
      <c r="D21" s="22"/>
      <c r="E21" s="23">
        <v>39600</v>
      </c>
      <c r="F21" s="24">
        <f t="shared" si="0"/>
        <v>3.125</v>
      </c>
      <c r="G21" s="30">
        <f>E21*0.53</f>
        <v>20988</v>
      </c>
      <c r="H21" s="24">
        <f>G21/E21*100</f>
        <v>53</v>
      </c>
      <c r="I21" s="30">
        <f>E21-G21</f>
        <v>18612</v>
      </c>
      <c r="J21" s="25">
        <f>I21/E21*100</f>
        <v>47</v>
      </c>
      <c r="K21" s="10"/>
      <c r="Q21"/>
      <c r="R21"/>
      <c r="S21"/>
      <c r="T21"/>
      <c r="U21"/>
      <c r="V21"/>
      <c r="W21"/>
    </row>
    <row r="22" spans="2:23" x14ac:dyDescent="0.2">
      <c r="C22" s="22"/>
      <c r="D22" s="22"/>
      <c r="E22" s="23"/>
      <c r="F22" s="24"/>
      <c r="G22" s="30"/>
      <c r="H22" s="24"/>
      <c r="I22" s="30"/>
      <c r="J22" s="25"/>
      <c r="K22" s="10"/>
    </row>
    <row r="23" spans="2:23" x14ac:dyDescent="0.2">
      <c r="B23" s="11"/>
      <c r="C23" s="22">
        <v>2000</v>
      </c>
      <c r="D23" s="22"/>
      <c r="E23" s="23">
        <v>40800</v>
      </c>
      <c r="F23" s="24">
        <f>(E23/E21-1)*100</f>
        <v>3.0303030303030276</v>
      </c>
      <c r="G23" s="30">
        <f>E23*0.53</f>
        <v>21624</v>
      </c>
      <c r="H23" s="24">
        <f>G23/E23*100</f>
        <v>53</v>
      </c>
      <c r="I23" s="30">
        <f>E23-G23</f>
        <v>19176</v>
      </c>
      <c r="J23" s="25">
        <f>I23/E23*100</f>
        <v>47</v>
      </c>
      <c r="K23" s="10"/>
    </row>
    <row r="24" spans="2:23" x14ac:dyDescent="0.2">
      <c r="B24" s="11"/>
      <c r="C24" s="22">
        <v>2001</v>
      </c>
      <c r="D24" s="22"/>
      <c r="E24" s="23">
        <v>41900</v>
      </c>
      <c r="F24" s="24">
        <f t="shared" si="0"/>
        <v>2.6960784313725394</v>
      </c>
      <c r="G24" s="30">
        <f>E24*0.53</f>
        <v>22207</v>
      </c>
      <c r="H24" s="24">
        <f>G24/E24*100</f>
        <v>53</v>
      </c>
      <c r="I24" s="30">
        <f>E24-G24</f>
        <v>19693</v>
      </c>
      <c r="J24" s="25">
        <f>I24/E24*100</f>
        <v>47</v>
      </c>
      <c r="K24" s="10"/>
    </row>
    <row r="25" spans="2:23" x14ac:dyDescent="0.2">
      <c r="B25" s="11"/>
      <c r="C25" s="22">
        <v>2002</v>
      </c>
      <c r="D25" s="22"/>
      <c r="E25" s="23">
        <v>43004</v>
      </c>
      <c r="F25" s="24">
        <f t="shared" si="0"/>
        <v>2.6348448687350867</v>
      </c>
      <c r="G25" s="30">
        <v>24892</v>
      </c>
      <c r="H25" s="24">
        <v>58</v>
      </c>
      <c r="I25" s="30">
        <v>18112</v>
      </c>
      <c r="J25" s="25">
        <f>I25/E25*100</f>
        <v>42.117012370942234</v>
      </c>
      <c r="K25" s="10"/>
      <c r="O25" s="12"/>
      <c r="P25" s="12"/>
      <c r="Q25" s="12"/>
      <c r="R25" s="12"/>
      <c r="S25" s="12"/>
      <c r="T25" s="12"/>
    </row>
    <row r="26" spans="2:23" x14ac:dyDescent="0.2">
      <c r="B26" s="11"/>
      <c r="C26" s="22">
        <v>2003</v>
      </c>
      <c r="D26" s="22"/>
      <c r="E26" s="23">
        <v>44144</v>
      </c>
      <c r="F26" s="24">
        <f t="shared" si="0"/>
        <v>2.6509161938424342</v>
      </c>
      <c r="G26" s="30">
        <v>26087</v>
      </c>
      <c r="H26" s="24">
        <f>G26/E26*100</f>
        <v>59.095233780355208</v>
      </c>
      <c r="I26" s="30">
        <v>18057</v>
      </c>
      <c r="J26" s="25">
        <f>I26/E26*100</f>
        <v>40.904766219644799</v>
      </c>
      <c r="K26" s="10"/>
    </row>
    <row r="27" spans="2:23" x14ac:dyDescent="0.2">
      <c r="B27" s="11"/>
      <c r="C27" s="22">
        <v>2004</v>
      </c>
      <c r="D27" s="26" t="s">
        <v>7</v>
      </c>
      <c r="E27" s="23">
        <v>36340</v>
      </c>
      <c r="F27" s="40">
        <f>(E27/E26-1)*100</f>
        <v>-17.678506705328012</v>
      </c>
      <c r="G27" s="30">
        <v>22131</v>
      </c>
      <c r="H27" s="24">
        <f>G27/E27*100</f>
        <v>60.899834892680239</v>
      </c>
      <c r="I27" s="30">
        <v>14209</v>
      </c>
      <c r="J27" s="25">
        <f>I27/E27*100</f>
        <v>39.100165107319754</v>
      </c>
      <c r="K27" s="10"/>
    </row>
    <row r="28" spans="2:23" x14ac:dyDescent="0.2">
      <c r="B28" s="11"/>
      <c r="C28" s="22"/>
      <c r="D28" s="22"/>
      <c r="E28" s="23"/>
      <c r="F28" s="24"/>
      <c r="G28" s="30"/>
      <c r="H28" s="24"/>
      <c r="I28" s="30"/>
      <c r="J28" s="25"/>
      <c r="K28" s="10"/>
    </row>
    <row r="29" spans="2:23" x14ac:dyDescent="0.2">
      <c r="B29" s="11"/>
      <c r="C29" s="22">
        <v>2005</v>
      </c>
      <c r="D29" s="26" t="s">
        <v>8</v>
      </c>
      <c r="E29" s="23">
        <f>+G29+I29</f>
        <v>52466</v>
      </c>
      <c r="F29" s="24">
        <f>(E29/E27-1)*100</f>
        <v>44.375343973582829</v>
      </c>
      <c r="G29" s="30">
        <v>31787</v>
      </c>
      <c r="H29" s="24">
        <f t="shared" ref="H29:H36" si="1">G29/E29*100</f>
        <v>60.585903251629624</v>
      </c>
      <c r="I29" s="30">
        <v>20679</v>
      </c>
      <c r="J29" s="25">
        <f t="shared" ref="J29:J36" si="2">I29/E29*100</f>
        <v>39.414096748370376</v>
      </c>
      <c r="K29" s="10"/>
    </row>
    <row r="30" spans="2:23" ht="14.25" x14ac:dyDescent="0.2">
      <c r="B30" s="11"/>
      <c r="C30" s="22">
        <v>2006</v>
      </c>
      <c r="D30" s="27"/>
      <c r="E30" s="23">
        <f t="shared" ref="E30:E36" si="3">+G30+I30</f>
        <v>53172</v>
      </c>
      <c r="F30" s="24">
        <f t="shared" si="0"/>
        <v>1.3456333625586181</v>
      </c>
      <c r="G30" s="30">
        <v>30840</v>
      </c>
      <c r="H30" s="24">
        <f t="shared" si="1"/>
        <v>58.000451365380279</v>
      </c>
      <c r="I30" s="30">
        <v>22332</v>
      </c>
      <c r="J30" s="25">
        <f t="shared" si="2"/>
        <v>41.999548634619728</v>
      </c>
      <c r="K30" s="10"/>
    </row>
    <row r="31" spans="2:23" ht="14.25" x14ac:dyDescent="0.2">
      <c r="B31" s="11"/>
      <c r="C31" s="22">
        <v>2007</v>
      </c>
      <c r="D31" s="27"/>
      <c r="E31" s="23">
        <f t="shared" si="3"/>
        <v>54986</v>
      </c>
      <c r="F31" s="24">
        <f t="shared" si="0"/>
        <v>3.4115699992477211</v>
      </c>
      <c r="G31" s="30">
        <v>31342</v>
      </c>
      <c r="H31" s="24">
        <f t="shared" si="1"/>
        <v>56.999963627105075</v>
      </c>
      <c r="I31" s="30">
        <v>23644</v>
      </c>
      <c r="J31" s="25">
        <f t="shared" si="2"/>
        <v>43.000036372894918</v>
      </c>
      <c r="K31" s="10"/>
    </row>
    <row r="32" spans="2:23" x14ac:dyDescent="0.2">
      <c r="C32" s="22">
        <v>2008</v>
      </c>
      <c r="D32" s="28"/>
      <c r="E32" s="23">
        <f t="shared" si="3"/>
        <v>57010</v>
      </c>
      <c r="F32" s="24">
        <f t="shared" si="0"/>
        <v>3.6809369657730961</v>
      </c>
      <c r="G32" s="30">
        <v>31858</v>
      </c>
      <c r="H32" s="24">
        <f t="shared" si="1"/>
        <v>55.881424311524299</v>
      </c>
      <c r="I32" s="30">
        <v>25152</v>
      </c>
      <c r="J32" s="25">
        <f t="shared" si="2"/>
        <v>44.118575688475708</v>
      </c>
      <c r="K32" s="10"/>
    </row>
    <row r="33" spans="3:11" ht="14.25" x14ac:dyDescent="0.2">
      <c r="C33" s="22">
        <v>2009</v>
      </c>
      <c r="D33" s="29"/>
      <c r="E33" s="23">
        <f t="shared" si="3"/>
        <v>56005</v>
      </c>
      <c r="F33" s="40">
        <f t="shared" si="0"/>
        <v>-1.7628486230485851</v>
      </c>
      <c r="G33" s="30">
        <v>31264</v>
      </c>
      <c r="H33" s="24">
        <f t="shared" si="1"/>
        <v>55.823587179716093</v>
      </c>
      <c r="I33" s="30">
        <v>24741</v>
      </c>
      <c r="J33" s="25">
        <f t="shared" si="2"/>
        <v>44.176412820283907</v>
      </c>
      <c r="K33" s="10"/>
    </row>
    <row r="34" spans="3:11" ht="14.25" x14ac:dyDescent="0.2">
      <c r="C34" s="22"/>
      <c r="D34" s="29"/>
      <c r="E34" s="23"/>
      <c r="F34" s="40"/>
      <c r="G34" s="30"/>
      <c r="H34" s="24"/>
      <c r="I34" s="30"/>
      <c r="J34" s="25"/>
      <c r="K34" s="10"/>
    </row>
    <row r="35" spans="3:11" x14ac:dyDescent="0.2">
      <c r="C35" s="22">
        <v>2010</v>
      </c>
      <c r="D35" s="28"/>
      <c r="E35" s="23">
        <f t="shared" si="3"/>
        <v>55036</v>
      </c>
      <c r="F35" s="40">
        <f>(E35/E33-1)*100</f>
        <v>-1.7302026604767429</v>
      </c>
      <c r="G35" s="30">
        <v>30979</v>
      </c>
      <c r="H35" s="24">
        <f t="shared" si="1"/>
        <v>56.288611090922302</v>
      </c>
      <c r="I35" s="30">
        <v>24057</v>
      </c>
      <c r="J35" s="25">
        <f t="shared" si="2"/>
        <v>43.711388909077691</v>
      </c>
      <c r="K35" s="10"/>
    </row>
    <row r="36" spans="3:11" x14ac:dyDescent="0.2">
      <c r="C36" s="22">
        <v>2011</v>
      </c>
      <c r="D36" s="28"/>
      <c r="E36" s="23">
        <f t="shared" si="3"/>
        <v>55517</v>
      </c>
      <c r="F36" s="40">
        <f t="shared" si="0"/>
        <v>0.87397339922958839</v>
      </c>
      <c r="G36" s="30">
        <v>31325</v>
      </c>
      <c r="H36" s="24">
        <f t="shared" si="1"/>
        <v>56.424158365905939</v>
      </c>
      <c r="I36" s="30">
        <v>24192</v>
      </c>
      <c r="J36" s="25">
        <f t="shared" si="2"/>
        <v>43.575841634094061</v>
      </c>
      <c r="K36" s="10"/>
    </row>
    <row r="37" spans="3:11" x14ac:dyDescent="0.2">
      <c r="C37" s="22">
        <v>2012</v>
      </c>
      <c r="D37" s="28"/>
      <c r="E37" s="23">
        <v>56732.00000000195</v>
      </c>
      <c r="F37" s="40">
        <f>(E37/E36-1)*100</f>
        <v>2.1885188320729609</v>
      </c>
      <c r="G37" s="30">
        <v>32200.999999999356</v>
      </c>
      <c r="H37" s="24">
        <f>G37/E37*100</f>
        <v>56.759853345551448</v>
      </c>
      <c r="I37" s="30">
        <v>24531.000000000822</v>
      </c>
      <c r="J37" s="25">
        <f>I37/E37*100</f>
        <v>43.240146654445425</v>
      </c>
      <c r="K37" s="10"/>
    </row>
    <row r="38" spans="3:11" ht="14.25" customHeight="1" x14ac:dyDescent="0.2">
      <c r="C38" s="31">
        <v>2013</v>
      </c>
      <c r="D38" s="32"/>
      <c r="E38" s="23">
        <v>55747</v>
      </c>
      <c r="F38" s="40">
        <f>(E38/E37-1)*100</f>
        <v>-1.7362335190050038</v>
      </c>
      <c r="G38" s="30">
        <v>32798</v>
      </c>
      <c r="H38" s="24">
        <f>G38/E38*100</f>
        <v>58.833659210361098</v>
      </c>
      <c r="I38" s="30">
        <v>22949</v>
      </c>
      <c r="J38" s="25">
        <f>I38/E38*100</f>
        <v>41.166340789638909</v>
      </c>
      <c r="K38" s="10"/>
    </row>
    <row r="39" spans="3:11" x14ac:dyDescent="0.2">
      <c r="C39" s="33">
        <v>2014</v>
      </c>
      <c r="D39" s="28"/>
      <c r="E39" s="23">
        <v>58237.999999999462</v>
      </c>
      <c r="F39" s="40">
        <f>(E39/E38-1)*100</f>
        <v>4.4684018870960962</v>
      </c>
      <c r="G39" s="30">
        <v>33446.999999999614</v>
      </c>
      <c r="H39" s="24">
        <f>G39/E39*100</f>
        <v>57.431573886465749</v>
      </c>
      <c r="I39" s="30">
        <v>24790.999999999847</v>
      </c>
      <c r="J39" s="25">
        <f>I39/E39*100</f>
        <v>42.568426113534251</v>
      </c>
      <c r="K39" s="10"/>
    </row>
    <row r="40" spans="3:11" x14ac:dyDescent="0.2">
      <c r="C40" s="33"/>
      <c r="D40" s="28"/>
      <c r="E40" s="23"/>
      <c r="F40" s="40"/>
      <c r="G40" s="30"/>
      <c r="H40" s="24"/>
      <c r="I40" s="30"/>
      <c r="J40" s="25"/>
      <c r="K40" s="10"/>
    </row>
    <row r="41" spans="3:11" x14ac:dyDescent="0.2">
      <c r="C41" s="33">
        <v>2015</v>
      </c>
      <c r="D41" s="28"/>
      <c r="E41" s="23">
        <v>60413.267018310042</v>
      </c>
      <c r="F41" s="40">
        <f>(E41/E39-1)*100</f>
        <v>3.7351334494841959</v>
      </c>
      <c r="G41" s="30">
        <v>34237.000000000153</v>
      </c>
      <c r="H41" s="24">
        <f>G41/E41*100</f>
        <v>56.671326828962265</v>
      </c>
      <c r="I41" s="30">
        <v>26177.2670183093</v>
      </c>
      <c r="J41" s="25">
        <f>I41/E41*100</f>
        <v>43.33032843659241</v>
      </c>
      <c r="K41" s="10"/>
    </row>
    <row r="42" spans="3:11" x14ac:dyDescent="0.2">
      <c r="C42" s="33">
        <v>2016</v>
      </c>
      <c r="D42" s="28"/>
      <c r="E42" s="23">
        <v>61361</v>
      </c>
      <c r="F42" s="40">
        <f>(E42/E41-1)*100</f>
        <v>1.568749760549637</v>
      </c>
      <c r="G42" s="30">
        <v>34113</v>
      </c>
      <c r="H42" s="24">
        <f>G42/E42*100</f>
        <v>55.593944036114138</v>
      </c>
      <c r="I42" s="30">
        <v>27248</v>
      </c>
      <c r="J42" s="25">
        <f>I42/E42*100</f>
        <v>44.406055963885855</v>
      </c>
      <c r="K42" s="10"/>
    </row>
    <row r="43" spans="3:11" x14ac:dyDescent="0.2">
      <c r="C43" s="33">
        <v>2017</v>
      </c>
      <c r="D43" s="28"/>
      <c r="E43" s="23">
        <v>63415</v>
      </c>
      <c r="F43" s="40">
        <f>(E43/E42-1)*100</f>
        <v>3.3474030736135418</v>
      </c>
      <c r="G43" s="30">
        <v>35878</v>
      </c>
      <c r="H43" s="24">
        <f>G43/E43*100</f>
        <v>56.576519750847588</v>
      </c>
      <c r="I43" s="30">
        <f>+E43-G43</f>
        <v>27537</v>
      </c>
      <c r="J43" s="25">
        <f>I43/E43*100</f>
        <v>43.423480249152405</v>
      </c>
      <c r="K43" s="10"/>
    </row>
    <row r="44" spans="3:11" x14ac:dyDescent="0.2">
      <c r="C44" s="33">
        <v>2018</v>
      </c>
      <c r="D44" s="28"/>
      <c r="E44" s="23">
        <v>65813</v>
      </c>
      <c r="F44" s="40">
        <f t="shared" ref="F44:F45" si="4">(E44/E43-1)*100</f>
        <v>3.7814397224631424</v>
      </c>
      <c r="G44" s="30">
        <v>36705</v>
      </c>
      <c r="H44" s="24">
        <f>G44/E44*100</f>
        <v>55.771656055794452</v>
      </c>
      <c r="I44" s="30">
        <f>+E44-G44</f>
        <v>29108</v>
      </c>
      <c r="J44" s="25">
        <f t="shared" ref="J44:J53" si="5">I44/E44*100</f>
        <v>44.228343944205548</v>
      </c>
      <c r="K44" s="10"/>
    </row>
    <row r="45" spans="3:11" x14ac:dyDescent="0.2">
      <c r="C45" s="33">
        <v>2019</v>
      </c>
      <c r="D45" s="28"/>
      <c r="E45" s="23">
        <v>69914</v>
      </c>
      <c r="F45" s="40">
        <f t="shared" si="4"/>
        <v>6.2312916900916226</v>
      </c>
      <c r="G45" s="30">
        <v>37363</v>
      </c>
      <c r="H45" s="24">
        <f>G45/E45*100</f>
        <v>53.441370827016044</v>
      </c>
      <c r="I45" s="30">
        <f t="shared" ref="I45:I49" si="6">+E45-G45</f>
        <v>32551</v>
      </c>
      <c r="J45" s="25">
        <f t="shared" si="5"/>
        <v>46.558629172983949</v>
      </c>
      <c r="K45" s="10"/>
    </row>
    <row r="46" spans="3:11" x14ac:dyDescent="0.2">
      <c r="C46" s="33"/>
      <c r="D46" s="28"/>
      <c r="E46" s="23"/>
      <c r="F46" s="40"/>
      <c r="G46" s="30"/>
      <c r="H46" s="24"/>
      <c r="I46" s="30"/>
      <c r="J46" s="25"/>
      <c r="K46" s="10"/>
    </row>
    <row r="47" spans="3:11" x14ac:dyDescent="0.2">
      <c r="C47" s="33">
        <v>2020</v>
      </c>
      <c r="D47" s="28"/>
      <c r="E47" s="45">
        <v>65786.000000002314</v>
      </c>
      <c r="F47" s="40">
        <f>(E47/E45-1)*100</f>
        <v>-5.9043968303883148</v>
      </c>
      <c r="G47" s="30">
        <v>37815.000000000458</v>
      </c>
      <c r="H47" s="24">
        <f>G47/E47*100</f>
        <v>57.481835040888832</v>
      </c>
      <c r="I47" s="30">
        <f>+E47-G47</f>
        <v>27971.000000001855</v>
      </c>
      <c r="J47" s="25">
        <f t="shared" si="5"/>
        <v>42.518164959111168</v>
      </c>
      <c r="K47" s="10"/>
    </row>
    <row r="48" spans="3:11" x14ac:dyDescent="0.2">
      <c r="C48" s="33">
        <v>2021</v>
      </c>
      <c r="D48" s="28" t="s">
        <v>19</v>
      </c>
      <c r="E48" s="23">
        <v>71104.754466612736</v>
      </c>
      <c r="F48" s="40">
        <f>(E48/E47-1)*100</f>
        <v>8.0849336737455211</v>
      </c>
      <c r="G48" s="30">
        <v>38046.736516646306</v>
      </c>
      <c r="H48" s="24">
        <f t="shared" ref="H48:H51" si="7">G48/E48*100</f>
        <v>53.508006323981007</v>
      </c>
      <c r="I48" s="30">
        <f>+E48-G48</f>
        <v>33058.01794996643</v>
      </c>
      <c r="J48" s="25">
        <f t="shared" si="5"/>
        <v>46.491993676019</v>
      </c>
      <c r="K48" s="10"/>
    </row>
    <row r="49" spans="2:11" x14ac:dyDescent="0.2">
      <c r="C49" s="33">
        <v>2022</v>
      </c>
      <c r="D49" s="28"/>
      <c r="E49" s="23">
        <v>81546.088299999581</v>
      </c>
      <c r="F49" s="40">
        <f>(E49/E48-1)*100</f>
        <v>14.684438349744354</v>
      </c>
      <c r="G49" s="30">
        <v>38723.999999999665</v>
      </c>
      <c r="H49" s="24">
        <f t="shared" si="7"/>
        <v>47.487256356844604</v>
      </c>
      <c r="I49" s="30">
        <f t="shared" si="6"/>
        <v>42822.088299999916</v>
      </c>
      <c r="J49" s="25">
        <f t="shared" si="5"/>
        <v>52.512743643155389</v>
      </c>
      <c r="K49" s="10"/>
    </row>
    <row r="50" spans="2:11" x14ac:dyDescent="0.2">
      <c r="C50" s="33">
        <v>2023</v>
      </c>
      <c r="D50" s="28"/>
      <c r="E50" s="23">
        <v>84738.261147725105</v>
      </c>
      <c r="F50" s="40">
        <f>(E50/E49-1)*100</f>
        <v>3.9145628126046272</v>
      </c>
      <c r="G50" s="30">
        <v>39067.999999998989</v>
      </c>
      <c r="H50" s="24">
        <f t="shared" si="7"/>
        <v>46.104321083354932</v>
      </c>
      <c r="I50" s="30">
        <f>+E50-G50</f>
        <v>45670.261147726116</v>
      </c>
      <c r="J50" s="25">
        <f t="shared" si="5"/>
        <v>53.89567891664506</v>
      </c>
      <c r="K50" s="10"/>
    </row>
    <row r="51" spans="2:11" x14ac:dyDescent="0.2">
      <c r="C51" s="33">
        <v>2024</v>
      </c>
      <c r="D51" s="28"/>
      <c r="E51" s="23">
        <v>88833.367838349935</v>
      </c>
      <c r="F51" s="40">
        <f>(E51/E50-1)*100</f>
        <v>4.8326536739829784</v>
      </c>
      <c r="G51" s="30">
        <v>40633.000000000298</v>
      </c>
      <c r="H51" s="24">
        <f>G51/E51*100</f>
        <v>45.740695178798312</v>
      </c>
      <c r="I51" s="30">
        <f>+E51-G51</f>
        <v>48200.367838349637</v>
      </c>
      <c r="J51" s="25">
        <f t="shared" si="5"/>
        <v>54.259304821201695</v>
      </c>
      <c r="K51" s="10"/>
    </row>
    <row r="52" spans="2:11" x14ac:dyDescent="0.2">
      <c r="C52" s="33"/>
      <c r="D52" s="28"/>
      <c r="E52" s="23"/>
      <c r="F52" s="40"/>
      <c r="G52" s="30"/>
      <c r="H52" s="24"/>
      <c r="I52" s="30"/>
      <c r="J52" s="25"/>
      <c r="K52" s="10"/>
    </row>
    <row r="53" spans="2:11" x14ac:dyDescent="0.2">
      <c r="C53" s="33">
        <v>2025</v>
      </c>
      <c r="D53" s="28"/>
      <c r="E53" s="23">
        <v>90576.763546341899</v>
      </c>
      <c r="F53" s="40">
        <f>(E53/E51-1)*100</f>
        <v>1.9625460009176088</v>
      </c>
      <c r="G53" s="30">
        <v>41063.068766433818</v>
      </c>
      <c r="H53" s="24">
        <f t="shared" ref="H52:H53" si="8">G53/E53*100</f>
        <v>45.335102689361015</v>
      </c>
      <c r="I53" s="30">
        <f>+E53-G53</f>
        <v>49513.694779908081</v>
      </c>
      <c r="J53" s="25">
        <f>I53/E53*100</f>
        <v>54.664897310638985</v>
      </c>
      <c r="K53" s="10"/>
    </row>
    <row r="54" spans="2:11" x14ac:dyDescent="0.2">
      <c r="C54" s="33"/>
      <c r="D54" s="28"/>
      <c r="E54" s="23"/>
      <c r="F54" s="40"/>
      <c r="G54" s="30"/>
      <c r="H54" s="24"/>
      <c r="I54" s="30"/>
      <c r="J54" s="25"/>
      <c r="K54" s="10"/>
    </row>
    <row r="55" spans="2:11" x14ac:dyDescent="0.2">
      <c r="C55" s="13"/>
      <c r="D55" s="13"/>
      <c r="E55" s="14"/>
      <c r="F55" s="41"/>
      <c r="G55" s="43"/>
      <c r="H55" s="43"/>
      <c r="I55" s="44"/>
      <c r="J55" s="15"/>
    </row>
    <row r="56" spans="2:11" x14ac:dyDescent="0.2">
      <c r="C56" s="16" t="s">
        <v>9</v>
      </c>
      <c r="D56" s="16"/>
    </row>
    <row r="57" spans="2:11" x14ac:dyDescent="0.2">
      <c r="B57" s="17" t="s">
        <v>10</v>
      </c>
      <c r="C57" s="2" t="s">
        <v>11</v>
      </c>
    </row>
    <row r="58" spans="2:11" ht="14.25" x14ac:dyDescent="0.2">
      <c r="B58" s="18"/>
      <c r="C58" s="2" t="s">
        <v>12</v>
      </c>
    </row>
    <row r="59" spans="2:11" ht="14.25" x14ac:dyDescent="0.2">
      <c r="B59" s="18" t="s">
        <v>8</v>
      </c>
      <c r="C59" s="2" t="s">
        <v>13</v>
      </c>
    </row>
    <row r="60" spans="2:11" ht="14.25" x14ac:dyDescent="0.2">
      <c r="B60" s="18"/>
      <c r="C60" s="2" t="s">
        <v>14</v>
      </c>
    </row>
    <row r="61" spans="2:11" ht="14.25" x14ac:dyDescent="0.2">
      <c r="B61" s="18"/>
      <c r="C61" s="2" t="s">
        <v>15</v>
      </c>
    </row>
    <row r="62" spans="2:11" ht="14.25" x14ac:dyDescent="0.2">
      <c r="B62" s="18" t="s">
        <v>19</v>
      </c>
      <c r="C62" s="2" t="s">
        <v>20</v>
      </c>
    </row>
    <row r="63" spans="2:11" ht="14.25" x14ac:dyDescent="0.2">
      <c r="B63" s="19"/>
    </row>
    <row r="64" spans="2:11" x14ac:dyDescent="0.2">
      <c r="C64" s="20" t="s">
        <v>16</v>
      </c>
    </row>
    <row r="68" spans="2:10" x14ac:dyDescent="0.2">
      <c r="B68" s="21"/>
      <c r="C68" s="21"/>
      <c r="D68" s="21"/>
      <c r="E68" s="21"/>
      <c r="J68" s="21"/>
    </row>
  </sheetData>
  <mergeCells count="3">
    <mergeCell ref="D6:J6"/>
    <mergeCell ref="G8:H8"/>
    <mergeCell ref="I8:J8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2</xdr:col>
                <xdr:colOff>114300</xdr:colOff>
                <xdr:row>3</xdr:row>
                <xdr:rowOff>19050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1.03</vt:lpstr>
      <vt:lpstr>'1.03'!Print_Area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2017-10-18T20:18:30Z</dcterms:created>
  <dcterms:modified xsi:type="dcterms:W3CDTF">2026-06-01T19:11:18Z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2026-06-01T19:11:13Z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2e0fb825-773c-4e04-987e-85bba6769ee1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